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90" windowWidth="17490" windowHeight="10710"/>
  </bookViews>
  <sheets>
    <sheet name="Budget" sheetId="14" r:id="rId1"/>
    <sheet name="Chequing Account" sheetId="18" r:id="rId2"/>
    <sheet name="Disbursements Journal" sheetId="16" r:id="rId3"/>
    <sheet name="Cash Box" sheetId="17" r:id="rId4"/>
  </sheets>
  <calcPr calcId="152511"/>
</workbook>
</file>

<file path=xl/calcChain.xml><?xml version="1.0" encoding="utf-8"?>
<calcChain xmlns="http://schemas.openxmlformats.org/spreadsheetml/2006/main">
  <c r="I59" i="14" l="1"/>
  <c r="AE52" i="16"/>
  <c r="J74" i="14" s="1"/>
  <c r="AD52" i="16"/>
  <c r="J65" i="14" s="1"/>
  <c r="AC52" i="16"/>
  <c r="J62" i="14" s="1"/>
  <c r="AB52" i="16"/>
  <c r="J63" i="14" s="1"/>
  <c r="AA52" i="16"/>
  <c r="J64" i="14" s="1"/>
  <c r="Z52" i="16"/>
  <c r="J60" i="14" s="1"/>
  <c r="Y52" i="16"/>
  <c r="J61" i="14" s="1"/>
  <c r="X52" i="16"/>
  <c r="J59" i="14" s="1"/>
  <c r="W52" i="16"/>
  <c r="J58" i="14" s="1"/>
  <c r="V52" i="16"/>
  <c r="J57" i="14" s="1"/>
  <c r="U52" i="16"/>
  <c r="J52" i="14" s="1"/>
  <c r="T52" i="16"/>
  <c r="J51" i="14" s="1"/>
  <c r="S52" i="16"/>
  <c r="J50" i="14" s="1"/>
  <c r="R52" i="16"/>
  <c r="J46" i="14" s="1"/>
  <c r="Q52" i="16"/>
  <c r="J45" i="14" s="1"/>
  <c r="P52" i="16"/>
  <c r="J40" i="14" s="1"/>
  <c r="O52" i="16"/>
  <c r="J39" i="14" s="1"/>
  <c r="N52" i="16"/>
  <c r="J38" i="14" s="1"/>
  <c r="M52" i="16"/>
  <c r="J36" i="14" s="1"/>
  <c r="L52" i="16"/>
  <c r="J35" i="14" s="1"/>
  <c r="K52" i="16"/>
  <c r="J52" i="16"/>
  <c r="J32" i="14" s="1"/>
  <c r="I52" i="16"/>
  <c r="J31" i="14" s="1"/>
  <c r="H52" i="16"/>
  <c r="J30" i="14" s="1"/>
  <c r="G52" i="16"/>
  <c r="J29" i="14" s="1"/>
  <c r="F52" i="16"/>
  <c r="J28" i="14" s="1"/>
  <c r="I45" i="14"/>
  <c r="I62" i="14"/>
  <c r="I46" i="14"/>
  <c r="I64" i="14"/>
  <c r="I63" i="14"/>
  <c r="I19" i="14"/>
  <c r="I41" i="14"/>
  <c r="I7" i="14"/>
  <c r="I6" i="14"/>
  <c r="I66" i="14" l="1"/>
  <c r="E3" i="17"/>
  <c r="E4" i="17" s="1"/>
  <c r="E5" i="17" s="1"/>
  <c r="E6" i="17" s="1"/>
  <c r="E7" i="17" s="1"/>
  <c r="E8" i="17" s="1"/>
  <c r="E9" i="17" s="1"/>
  <c r="E10" i="17" s="1"/>
  <c r="E11" i="17" s="1"/>
  <c r="E12" i="17" s="1"/>
  <c r="E13" i="17" s="1"/>
  <c r="E14" i="17" s="1"/>
  <c r="E15" i="17" s="1"/>
  <c r="E16" i="17" s="1"/>
  <c r="E17" i="17" s="1"/>
  <c r="E18" i="17" s="1"/>
  <c r="E19" i="17" s="1"/>
  <c r="E20" i="17" s="1"/>
  <c r="E21" i="17" s="1"/>
  <c r="E22" i="17" s="1"/>
  <c r="E23" i="17" s="1"/>
  <c r="E24" i="17" s="1"/>
  <c r="E25" i="17" s="1"/>
  <c r="E26" i="17" s="1"/>
  <c r="E27" i="17" s="1"/>
  <c r="E28" i="17" s="1"/>
  <c r="E29" i="17" s="1"/>
  <c r="E30" i="17" s="1"/>
  <c r="E31" i="17" s="1"/>
  <c r="E32" i="17" s="1"/>
  <c r="E33" i="17" s="1"/>
  <c r="E34" i="17" s="1"/>
  <c r="E35" i="17" s="1"/>
  <c r="E36" i="17" s="1"/>
  <c r="E37" i="17" s="1"/>
  <c r="E38" i="17" s="1"/>
  <c r="D52" i="16"/>
  <c r="E27" i="18" s="1"/>
  <c r="E25" i="18"/>
  <c r="E52" i="16"/>
  <c r="J27" i="14" s="1"/>
  <c r="J1" i="16"/>
  <c r="I1" i="16"/>
  <c r="H1" i="16"/>
  <c r="G1" i="16"/>
  <c r="F1" i="16"/>
  <c r="E1" i="16"/>
  <c r="E29" i="18" l="1"/>
  <c r="I42" i="14"/>
  <c r="I20" i="14" l="1"/>
  <c r="I22" i="14" s="1"/>
  <c r="I74" i="14"/>
  <c r="I53" i="14"/>
  <c r="I48" i="14"/>
  <c r="I68" i="14" l="1"/>
  <c r="I76" i="14" l="1"/>
  <c r="I78" i="14" s="1"/>
</calcChain>
</file>

<file path=xl/sharedStrings.xml><?xml version="1.0" encoding="utf-8"?>
<sst xmlns="http://schemas.openxmlformats.org/spreadsheetml/2006/main" count="124" uniqueCount="111">
  <si>
    <t>REVENUE</t>
  </si>
  <si>
    <t>Fundraisers</t>
  </si>
  <si>
    <t>Clubs Funding</t>
  </si>
  <si>
    <t>Total Accounts Receivable</t>
  </si>
  <si>
    <t>EXPENSES</t>
  </si>
  <si>
    <t>Capital Expenses</t>
  </si>
  <si>
    <t>Equipment</t>
  </si>
  <si>
    <t>Lyres</t>
  </si>
  <si>
    <t>Folios</t>
  </si>
  <si>
    <t>Instrument Purchases</t>
  </si>
  <si>
    <t>Brass</t>
  </si>
  <si>
    <t>Woodwind</t>
  </si>
  <si>
    <t>Uniforms</t>
  </si>
  <si>
    <t>T-shirts</t>
  </si>
  <si>
    <t>Total Capital Expenses</t>
  </si>
  <si>
    <t>Operating Expenses</t>
  </si>
  <si>
    <t>Instructional Services</t>
  </si>
  <si>
    <t>Total Instructional Expenses</t>
  </si>
  <si>
    <t>Business Expenses</t>
  </si>
  <si>
    <t>Postage/Mailing</t>
  </si>
  <si>
    <t>Printing/Copying</t>
  </si>
  <si>
    <t>Total Business Expenses</t>
  </si>
  <si>
    <t>Total Operating Expenses</t>
  </si>
  <si>
    <t>Social Expenses</t>
  </si>
  <si>
    <t>Term 1 Social</t>
  </si>
  <si>
    <t>Holiday Social</t>
  </si>
  <si>
    <t>End-of-year social</t>
  </si>
  <si>
    <t>Total Social Expenses</t>
  </si>
  <si>
    <t>Total Expenses</t>
  </si>
  <si>
    <t>Net Surplus (Revenue less Expenses)</t>
  </si>
  <si>
    <t>Revenue and Gains</t>
  </si>
  <si>
    <t>Hamilton Santa Claus Parade</t>
  </si>
  <si>
    <t>Toronto Santa Claus Parade</t>
  </si>
  <si>
    <t>Other Operating Expenses</t>
  </si>
  <si>
    <t>Total Other Operating Expenses</t>
  </si>
  <si>
    <t>Uniform Cleaning</t>
  </si>
  <si>
    <t>McMaster University Marching Band</t>
  </si>
  <si>
    <t>Fundraiser Expenses</t>
  </si>
  <si>
    <t>Stick Bags</t>
  </si>
  <si>
    <t>Drum Heads</t>
  </si>
  <si>
    <t>Office Supplies</t>
  </si>
  <si>
    <t>Colour Guard Instructor - 6-month paid bi-weeky, $25/hr</t>
  </si>
  <si>
    <t>Montreal St. Patrick's Day Parade</t>
  </si>
  <si>
    <t>Miscellaneous Events</t>
  </si>
  <si>
    <t>Misc (Gloves, Plumes, etc.)</t>
  </si>
  <si>
    <t>Colour Guard</t>
  </si>
  <si>
    <t>Drum Sticks</t>
  </si>
  <si>
    <t>First Aid, General Toolbox Items</t>
  </si>
  <si>
    <t>Website Hosting</t>
  </si>
  <si>
    <t>McMaster School of the Arts Rehearsal Room Bookings</t>
  </si>
  <si>
    <t>Drum instructor - 24weeks salary paid bi-weekly, $43/hr</t>
  </si>
  <si>
    <t>Band Formal</t>
  </si>
  <si>
    <t>Operating Budget 2013-14</t>
  </si>
  <si>
    <t>Total Expected Revenue</t>
  </si>
  <si>
    <t>Percussion</t>
  </si>
  <si>
    <t>$</t>
  </si>
  <si>
    <t>Beginning Balance</t>
  </si>
  <si>
    <t>Sept 1, 2013</t>
  </si>
  <si>
    <t>Date</t>
  </si>
  <si>
    <t>Cheque #</t>
  </si>
  <si>
    <t>Amount</t>
  </si>
  <si>
    <t>Payee</t>
  </si>
  <si>
    <t>Budget</t>
  </si>
  <si>
    <t>Actual</t>
  </si>
  <si>
    <t>Deposits</t>
  </si>
  <si>
    <t>Source</t>
  </si>
  <si>
    <t>Total Deposits</t>
  </si>
  <si>
    <t>Total Disbursements</t>
  </si>
  <si>
    <t>Balance as of:</t>
  </si>
  <si>
    <t>Sept 1</t>
  </si>
  <si>
    <t>Cash Box Beginning Balance as of Sept 1, 2013</t>
  </si>
  <si>
    <t>Nature of Transaction</t>
  </si>
  <si>
    <t>Amount Received</t>
  </si>
  <si>
    <t>Amount Paid</t>
  </si>
  <si>
    <t>Membership Fees</t>
  </si>
  <si>
    <t xml:space="preserve">Sept 1, 2013 </t>
  </si>
  <si>
    <t>Clubsfest Payment</t>
  </si>
  <si>
    <t>Clubsfest</t>
  </si>
  <si>
    <t>End of year Social</t>
  </si>
  <si>
    <t>Welcome Week</t>
  </si>
  <si>
    <t>Burlington Santa Claus Parade</t>
  </si>
  <si>
    <t>Future Membership Dues (Term 1) - 50 members @ $40</t>
  </si>
  <si>
    <t>Future Membership Dues (Term 2) - 5 members @ $40</t>
  </si>
  <si>
    <t>Smithville Santa Claus Parade</t>
  </si>
  <si>
    <t>Flamborough Santa Claus Parade</t>
  </si>
  <si>
    <t>Selling old drums</t>
  </si>
  <si>
    <t>Instrument Rentals</t>
  </si>
  <si>
    <t>Music director - 24 weeks salary paid bi-weekly, $33/hr</t>
  </si>
  <si>
    <t>Music purchases - 2 at $65</t>
  </si>
  <si>
    <t>Referendum Funding at 21,000 Students</t>
  </si>
  <si>
    <t>Tom Bigas</t>
  </si>
  <si>
    <t>Corey Pearce</t>
  </si>
  <si>
    <t>New Percussion</t>
  </si>
  <si>
    <t>New Brass</t>
  </si>
  <si>
    <t>New Woodwind</t>
  </si>
  <si>
    <t>Misc. Uniforms</t>
  </si>
  <si>
    <t>Music Director</t>
  </si>
  <si>
    <t>Drum Instructor</t>
  </si>
  <si>
    <t xml:space="preserve">Postage </t>
  </si>
  <si>
    <t>Printing</t>
  </si>
  <si>
    <t>Website</t>
  </si>
  <si>
    <t>SOTA</t>
  </si>
  <si>
    <t xml:space="preserve">Parade Transportation </t>
  </si>
  <si>
    <t>Deposit Return - 55 members @ $20</t>
  </si>
  <si>
    <t>Transportation</t>
  </si>
  <si>
    <t>Montreal</t>
  </si>
  <si>
    <t>Maintenance and repairs</t>
  </si>
  <si>
    <t>Instrument rentals</t>
  </si>
  <si>
    <t>Deposit Returns</t>
  </si>
  <si>
    <t>Montreal St. Patrick's Day Parade (Hotel and Transportation)</t>
  </si>
  <si>
    <t>Equipment Maintenance and Repairs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</si>
</sst>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1009]* #,##0.00_-;\-[$$-1009]* #,##0.00_-;_-[$$-1009]* &quot;-&quot;??_-;_-@_-"/>
    <numFmt numFmtId="165" formatCode="[$-F800]dddd\,\ mmmm\ dd\,\ yyyy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Font="1"/>
    <xf numFmtId="164" fontId="0" fillId="0" borderId="0" xfId="0" applyNumberFormat="1" applyFont="1"/>
    <xf numFmtId="164" fontId="1" fillId="0" borderId="0" xfId="0" applyNumberFormat="1" applyFont="1"/>
    <xf numFmtId="0" fontId="5" fillId="0" borderId="0" xfId="0" applyFont="1"/>
    <xf numFmtId="44" fontId="0" fillId="0" borderId="0" xfId="2" applyFont="1"/>
    <xf numFmtId="44" fontId="6" fillId="0" borderId="0" xfId="2" applyFont="1" applyBorder="1" applyAlignment="1">
      <alignment horizontal="center"/>
    </xf>
    <xf numFmtId="43" fontId="0" fillId="0" borderId="0" xfId="1" applyFont="1"/>
    <xf numFmtId="43" fontId="3" fillId="0" borderId="1" xfId="1" applyFont="1" applyBorder="1"/>
    <xf numFmtId="43" fontId="1" fillId="0" borderId="2" xfId="1" applyFont="1" applyBorder="1"/>
    <xf numFmtId="43" fontId="0" fillId="0" borderId="1" xfId="1" applyFont="1" applyBorder="1"/>
    <xf numFmtId="43" fontId="4" fillId="0" borderId="0" xfId="1" applyFont="1"/>
    <xf numFmtId="43" fontId="1" fillId="0" borderId="3" xfId="1" applyFont="1" applyBorder="1"/>
    <xf numFmtId="17" fontId="0" fillId="0" borderId="0" xfId="0" quotePrefix="1" applyNumberFormat="1"/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43" fontId="0" fillId="0" borderId="0" xfId="0" applyNumberFormat="1"/>
    <xf numFmtId="0" fontId="0" fillId="0" borderId="4" xfId="0" applyBorder="1"/>
    <xf numFmtId="0" fontId="0" fillId="0" borderId="5" xfId="0" applyBorder="1"/>
    <xf numFmtId="0" fontId="0" fillId="0" borderId="0" xfId="0" applyBorder="1"/>
    <xf numFmtId="44" fontId="0" fillId="0" borderId="4" xfId="0" applyNumberFormat="1" applyBorder="1"/>
    <xf numFmtId="0" fontId="8" fillId="0" borderId="0" xfId="0" applyFont="1" applyAlignment="1">
      <alignment wrapText="1"/>
    </xf>
    <xf numFmtId="0" fontId="0" fillId="0" borderId="0" xfId="0" quotePrefix="1"/>
    <xf numFmtId="0" fontId="9" fillId="0" borderId="0" xfId="0" applyFont="1" applyAlignment="1">
      <alignment wrapText="1"/>
    </xf>
    <xf numFmtId="165" fontId="0" fillId="0" borderId="0" xfId="0" applyNumberFormat="1"/>
    <xf numFmtId="0" fontId="10" fillId="0" borderId="0" xfId="0" applyFont="1" applyAlignment="1">
      <alignment wrapText="1"/>
    </xf>
    <xf numFmtId="43" fontId="0" fillId="0" borderId="0" xfId="0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tabSelected="1" topLeftCell="A63" workbookViewId="0">
      <selection activeCell="L32" sqref="L32"/>
    </sheetView>
  </sheetViews>
  <sheetFormatPr defaultColWidth="9.140625" defaultRowHeight="15" x14ac:dyDescent="0.25"/>
  <cols>
    <col min="1" max="7" width="9.140625" style="4"/>
    <col min="8" max="8" width="14.140625" style="4" customWidth="1"/>
    <col min="9" max="9" width="11.5703125" style="5" bestFit="1" customWidth="1"/>
    <col min="10" max="10" width="10.28515625" style="4" bestFit="1" customWidth="1"/>
    <col min="11" max="11" width="9.140625" style="4"/>
    <col min="12" max="12" width="9.5703125" style="4" bestFit="1" customWidth="1"/>
    <col min="13" max="16384" width="9.140625" style="4"/>
  </cols>
  <sheetData>
    <row r="1" spans="1:12" x14ac:dyDescent="0.25">
      <c r="C1" s="2" t="s">
        <v>36</v>
      </c>
    </row>
    <row r="2" spans="1:12" x14ac:dyDescent="0.25">
      <c r="C2" s="2" t="s">
        <v>52</v>
      </c>
      <c r="I2" s="6" t="s">
        <v>62</v>
      </c>
      <c r="J2" s="4" t="s">
        <v>63</v>
      </c>
    </row>
    <row r="3" spans="1:12" x14ac:dyDescent="0.25">
      <c r="I3" s="9" t="s">
        <v>55</v>
      </c>
    </row>
    <row r="4" spans="1:12" x14ac:dyDescent="0.25">
      <c r="A4" s="1" t="s">
        <v>0</v>
      </c>
    </row>
    <row r="5" spans="1:12" x14ac:dyDescent="0.25">
      <c r="A5" s="3" t="s">
        <v>30</v>
      </c>
    </row>
    <row r="6" spans="1:12" x14ac:dyDescent="0.25">
      <c r="B6" s="4" t="s">
        <v>81</v>
      </c>
      <c r="I6" s="10">
        <f>50*40</f>
        <v>2000</v>
      </c>
    </row>
    <row r="7" spans="1:12" x14ac:dyDescent="0.25">
      <c r="B7" s="4" t="s">
        <v>82</v>
      </c>
      <c r="I7" s="10">
        <f>5*40</f>
        <v>200</v>
      </c>
    </row>
    <row r="8" spans="1:12" x14ac:dyDescent="0.25">
      <c r="B8" s="4" t="s">
        <v>79</v>
      </c>
      <c r="I8" s="10">
        <v>175</v>
      </c>
    </row>
    <row r="9" spans="1:12" x14ac:dyDescent="0.25">
      <c r="B9" s="4" t="s">
        <v>83</v>
      </c>
      <c r="I9" s="10">
        <v>1200</v>
      </c>
      <c r="L9" s="29"/>
    </row>
    <row r="10" spans="1:12" x14ac:dyDescent="0.25">
      <c r="B10" s="4" t="s">
        <v>80</v>
      </c>
      <c r="I10" s="10">
        <v>1750</v>
      </c>
    </row>
    <row r="11" spans="1:12" x14ac:dyDescent="0.25">
      <c r="B11" s="4" t="s">
        <v>84</v>
      </c>
      <c r="I11" s="10">
        <v>1500</v>
      </c>
    </row>
    <row r="12" spans="1:12" x14ac:dyDescent="0.25">
      <c r="B12" s="4" t="s">
        <v>31</v>
      </c>
      <c r="I12" s="10">
        <v>1500</v>
      </c>
    </row>
    <row r="13" spans="1:12" x14ac:dyDescent="0.25">
      <c r="B13" s="4" t="s">
        <v>32</v>
      </c>
      <c r="I13" s="10">
        <v>1400</v>
      </c>
    </row>
    <row r="14" spans="1:12" x14ac:dyDescent="0.25">
      <c r="B14" s="4" t="s">
        <v>42</v>
      </c>
      <c r="I14" s="10">
        <v>2000</v>
      </c>
    </row>
    <row r="15" spans="1:12" x14ac:dyDescent="0.25">
      <c r="B15" s="4" t="s">
        <v>43</v>
      </c>
      <c r="I15" s="10">
        <v>1000</v>
      </c>
    </row>
    <row r="16" spans="1:12" x14ac:dyDescent="0.25">
      <c r="B16" s="4" t="s">
        <v>1</v>
      </c>
      <c r="I16" s="10">
        <v>2500</v>
      </c>
    </row>
    <row r="17" spans="1:10" x14ac:dyDescent="0.25">
      <c r="B17" s="4" t="s">
        <v>85</v>
      </c>
      <c r="I17" s="10">
        <v>7500</v>
      </c>
      <c r="J17" s="4">
        <v>7000</v>
      </c>
    </row>
    <row r="18" spans="1:10" x14ac:dyDescent="0.25">
      <c r="B18" s="4" t="s">
        <v>2</v>
      </c>
      <c r="I18" s="10">
        <v>1250</v>
      </c>
    </row>
    <row r="19" spans="1:10" x14ac:dyDescent="0.25">
      <c r="B19" s="4" t="s">
        <v>89</v>
      </c>
      <c r="I19" s="11">
        <f>21000*0.9</f>
        <v>18900</v>
      </c>
      <c r="J19" s="4">
        <v>18545</v>
      </c>
    </row>
    <row r="20" spans="1:10" x14ac:dyDescent="0.25">
      <c r="C20" s="4" t="s">
        <v>3</v>
      </c>
      <c r="I20" s="10">
        <f>SUM(I6:I19)</f>
        <v>42875</v>
      </c>
    </row>
    <row r="21" spans="1:10" x14ac:dyDescent="0.25">
      <c r="I21" s="10"/>
    </row>
    <row r="22" spans="1:10" x14ac:dyDescent="0.25">
      <c r="A22" s="1" t="s">
        <v>53</v>
      </c>
      <c r="I22" s="12">
        <f>SUM(I20)</f>
        <v>42875</v>
      </c>
    </row>
    <row r="23" spans="1:10" x14ac:dyDescent="0.25">
      <c r="I23" s="10"/>
    </row>
    <row r="24" spans="1:10" x14ac:dyDescent="0.25">
      <c r="A24" s="1" t="s">
        <v>4</v>
      </c>
      <c r="I24" s="10"/>
    </row>
    <row r="25" spans="1:10" x14ac:dyDescent="0.25">
      <c r="A25" s="3" t="s">
        <v>5</v>
      </c>
      <c r="I25" s="10"/>
    </row>
    <row r="26" spans="1:10" x14ac:dyDescent="0.25">
      <c r="A26" s="4" t="s">
        <v>6</v>
      </c>
      <c r="I26" s="10"/>
    </row>
    <row r="27" spans="1:10" x14ac:dyDescent="0.25">
      <c r="B27" s="4" t="s">
        <v>7</v>
      </c>
      <c r="I27" s="10">
        <v>0</v>
      </c>
      <c r="J27" s="4">
        <f>'Disbursements Journal'!E52</f>
        <v>0</v>
      </c>
    </row>
    <row r="28" spans="1:10" x14ac:dyDescent="0.25">
      <c r="B28" s="4" t="s">
        <v>8</v>
      </c>
      <c r="I28" s="10">
        <v>0</v>
      </c>
      <c r="J28" s="4">
        <f>'Disbursements Journal'!F52</f>
        <v>0</v>
      </c>
    </row>
    <row r="29" spans="1:10" x14ac:dyDescent="0.25">
      <c r="B29" s="4" t="s">
        <v>46</v>
      </c>
      <c r="I29" s="10">
        <v>200</v>
      </c>
      <c r="J29" s="4">
        <f>'Disbursements Journal'!G52</f>
        <v>0</v>
      </c>
    </row>
    <row r="30" spans="1:10" x14ac:dyDescent="0.25">
      <c r="B30" s="4" t="s">
        <v>38</v>
      </c>
      <c r="I30" s="10">
        <v>200</v>
      </c>
      <c r="J30" s="4">
        <f>'Disbursements Journal'!H52</f>
        <v>0</v>
      </c>
    </row>
    <row r="31" spans="1:10" x14ac:dyDescent="0.25">
      <c r="B31" s="4" t="s">
        <v>39</v>
      </c>
      <c r="I31" s="10">
        <v>200</v>
      </c>
      <c r="J31" s="4">
        <f>'Disbursements Journal'!I52</f>
        <v>0</v>
      </c>
    </row>
    <row r="32" spans="1:10" x14ac:dyDescent="0.25">
      <c r="B32" s="4" t="s">
        <v>47</v>
      </c>
      <c r="I32" s="10">
        <v>50</v>
      </c>
      <c r="J32" s="4">
        <f>'Disbursements Journal'!J52</f>
        <v>0</v>
      </c>
    </row>
    <row r="33" spans="1:10" x14ac:dyDescent="0.25">
      <c r="A33" s="4" t="s">
        <v>9</v>
      </c>
      <c r="I33" s="10"/>
    </row>
    <row r="34" spans="1:10" x14ac:dyDescent="0.25">
      <c r="B34" s="4" t="s">
        <v>54</v>
      </c>
      <c r="I34" s="10">
        <v>6000</v>
      </c>
      <c r="J34" s="4">
        <v>10000</v>
      </c>
    </row>
    <row r="35" spans="1:10" x14ac:dyDescent="0.25">
      <c r="B35" s="4" t="s">
        <v>10</v>
      </c>
      <c r="I35" s="10">
        <v>5000</v>
      </c>
      <c r="J35" s="4">
        <f>'Disbursements Journal'!L52</f>
        <v>0</v>
      </c>
    </row>
    <row r="36" spans="1:10" x14ac:dyDescent="0.25">
      <c r="B36" s="4" t="s">
        <v>11</v>
      </c>
      <c r="I36" s="10">
        <v>0</v>
      </c>
      <c r="J36" s="4">
        <f>'Disbursements Journal'!M52</f>
        <v>0</v>
      </c>
    </row>
    <row r="37" spans="1:10" x14ac:dyDescent="0.25">
      <c r="A37" s="4" t="s">
        <v>12</v>
      </c>
      <c r="I37" s="10"/>
    </row>
    <row r="38" spans="1:10" x14ac:dyDescent="0.25">
      <c r="B38" s="4" t="s">
        <v>13</v>
      </c>
      <c r="I38" s="10">
        <v>0</v>
      </c>
      <c r="J38" s="4">
        <f>'Disbursements Journal'!N52</f>
        <v>0</v>
      </c>
    </row>
    <row r="39" spans="1:10" x14ac:dyDescent="0.25">
      <c r="B39" s="4" t="s">
        <v>45</v>
      </c>
      <c r="I39" s="10">
        <v>300</v>
      </c>
      <c r="J39" s="4">
        <f>'Disbursements Journal'!O52</f>
        <v>0</v>
      </c>
    </row>
    <row r="40" spans="1:10" x14ac:dyDescent="0.25">
      <c r="B40" s="4" t="s">
        <v>44</v>
      </c>
      <c r="I40" s="10">
        <v>150</v>
      </c>
      <c r="J40" s="4">
        <f>'Disbursements Journal'!P52</f>
        <v>0</v>
      </c>
    </row>
    <row r="41" spans="1:10" x14ac:dyDescent="0.25">
      <c r="A41" s="4" t="s">
        <v>88</v>
      </c>
      <c r="I41" s="13">
        <f>2*65</f>
        <v>130</v>
      </c>
    </row>
    <row r="42" spans="1:10" x14ac:dyDescent="0.25">
      <c r="C42" s="4" t="s">
        <v>14</v>
      </c>
      <c r="I42" s="10">
        <f>SUM(I27:I41)</f>
        <v>12230</v>
      </c>
    </row>
    <row r="43" spans="1:10" x14ac:dyDescent="0.25">
      <c r="A43" s="3" t="s">
        <v>15</v>
      </c>
      <c r="I43" s="10"/>
    </row>
    <row r="44" spans="1:10" x14ac:dyDescent="0.25">
      <c r="A44" s="4" t="s">
        <v>16</v>
      </c>
      <c r="I44" s="10"/>
    </row>
    <row r="45" spans="1:10" x14ac:dyDescent="0.25">
      <c r="B45" s="4" t="s">
        <v>87</v>
      </c>
      <c r="I45" s="10">
        <f>48*2*33</f>
        <v>3168</v>
      </c>
      <c r="J45" s="4">
        <f>'Disbursements Journal'!Q52</f>
        <v>198</v>
      </c>
    </row>
    <row r="46" spans="1:10" x14ac:dyDescent="0.25">
      <c r="B46" s="4" t="s">
        <v>50</v>
      </c>
      <c r="I46" s="10">
        <f>43*2*48</f>
        <v>4128</v>
      </c>
      <c r="J46" s="4">
        <f>'Disbursements Journal'!R52</f>
        <v>344</v>
      </c>
    </row>
    <row r="47" spans="1:10" x14ac:dyDescent="0.25">
      <c r="B47" s="4" t="s">
        <v>41</v>
      </c>
      <c r="I47" s="10">
        <v>0</v>
      </c>
      <c r="J47" s="7"/>
    </row>
    <row r="48" spans="1:10" x14ac:dyDescent="0.25">
      <c r="C48" s="4" t="s">
        <v>17</v>
      </c>
      <c r="I48" s="10">
        <f>SUM(I45:I47)</f>
        <v>7296</v>
      </c>
    </row>
    <row r="49" spans="1:10" x14ac:dyDescent="0.25">
      <c r="A49" s="4" t="s">
        <v>18</v>
      </c>
      <c r="I49" s="10"/>
    </row>
    <row r="50" spans="1:10" x14ac:dyDescent="0.25">
      <c r="B50" s="4" t="s">
        <v>19</v>
      </c>
      <c r="I50" s="10">
        <v>25</v>
      </c>
      <c r="J50" s="4">
        <f>'Disbursements Journal'!S52</f>
        <v>0</v>
      </c>
    </row>
    <row r="51" spans="1:10" x14ac:dyDescent="0.25">
      <c r="B51" s="4" t="s">
        <v>20</v>
      </c>
      <c r="I51" s="10">
        <v>250</v>
      </c>
      <c r="J51" s="4">
        <f>'Disbursements Journal'!T52</f>
        <v>0</v>
      </c>
    </row>
    <row r="52" spans="1:10" x14ac:dyDescent="0.25">
      <c r="B52" s="4" t="s">
        <v>40</v>
      </c>
      <c r="I52" s="13">
        <v>50</v>
      </c>
      <c r="J52" s="4">
        <f>'Disbursements Journal'!U52</f>
        <v>0</v>
      </c>
    </row>
    <row r="53" spans="1:10" x14ac:dyDescent="0.25">
      <c r="C53" s="4" t="s">
        <v>21</v>
      </c>
      <c r="I53" s="10">
        <f>SUM(I50:I52)</f>
        <v>325</v>
      </c>
    </row>
    <row r="54" spans="1:10" x14ac:dyDescent="0.25">
      <c r="I54" s="10"/>
    </row>
    <row r="55" spans="1:10" x14ac:dyDescent="0.25">
      <c r="A55" s="4" t="s">
        <v>33</v>
      </c>
      <c r="I55" s="10"/>
    </row>
    <row r="56" spans="1:10" x14ac:dyDescent="0.25">
      <c r="B56" s="4" t="s">
        <v>77</v>
      </c>
      <c r="I56" s="10">
        <v>15</v>
      </c>
    </row>
    <row r="57" spans="1:10" x14ac:dyDescent="0.25">
      <c r="B57" s="4" t="s">
        <v>48</v>
      </c>
      <c r="I57" s="10">
        <v>300</v>
      </c>
      <c r="J57" s="4">
        <f>'Disbursements Journal'!V52</f>
        <v>0</v>
      </c>
    </row>
    <row r="58" spans="1:10" x14ac:dyDescent="0.25">
      <c r="B58" s="4" t="s">
        <v>49</v>
      </c>
      <c r="I58" s="10">
        <v>4000</v>
      </c>
      <c r="J58" s="4">
        <f>'Disbursements Journal'!W52</f>
        <v>0</v>
      </c>
    </row>
    <row r="59" spans="1:10" x14ac:dyDescent="0.25">
      <c r="B59" s="4" t="s">
        <v>102</v>
      </c>
      <c r="I59" s="10">
        <f>4*750+2000</f>
        <v>5000</v>
      </c>
      <c r="J59" s="4">
        <f>'Disbursements Journal'!X52</f>
        <v>0</v>
      </c>
    </row>
    <row r="60" spans="1:10" x14ac:dyDescent="0.25">
      <c r="B60" s="4" t="s">
        <v>109</v>
      </c>
      <c r="I60" s="10">
        <v>7000</v>
      </c>
      <c r="J60" s="4">
        <f>'Disbursements Journal'!Z52</f>
        <v>0</v>
      </c>
    </row>
    <row r="61" spans="1:10" x14ac:dyDescent="0.25">
      <c r="B61" s="4" t="s">
        <v>110</v>
      </c>
      <c r="I61" s="10">
        <v>1000</v>
      </c>
      <c r="J61" s="4">
        <f>'Disbursements Journal'!Y52</f>
        <v>0</v>
      </c>
    </row>
    <row r="62" spans="1:10" x14ac:dyDescent="0.25">
      <c r="B62" s="4" t="s">
        <v>103</v>
      </c>
      <c r="I62" s="10">
        <f>20*55</f>
        <v>1100</v>
      </c>
      <c r="J62" s="4">
        <f>'Disbursements Journal'!AC52</f>
        <v>0</v>
      </c>
    </row>
    <row r="63" spans="1:10" x14ac:dyDescent="0.25">
      <c r="B63" s="4" t="s">
        <v>35</v>
      </c>
      <c r="I63" s="10">
        <f>55*20</f>
        <v>1100</v>
      </c>
      <c r="J63" s="4">
        <f>'Disbursements Journal'!AB52</f>
        <v>0</v>
      </c>
    </row>
    <row r="64" spans="1:10" x14ac:dyDescent="0.25">
      <c r="B64" s="4" t="s">
        <v>86</v>
      </c>
      <c r="I64" s="10">
        <f>55*20</f>
        <v>1100</v>
      </c>
      <c r="J64" s="4">
        <f>'Disbursements Journal'!AA52</f>
        <v>0</v>
      </c>
    </row>
    <row r="65" spans="1:10" ht="17.25" x14ac:dyDescent="0.4">
      <c r="B65" s="4" t="s">
        <v>37</v>
      </c>
      <c r="I65" s="14">
        <v>500</v>
      </c>
      <c r="J65" s="4">
        <f>'Disbursements Journal'!AD52</f>
        <v>0</v>
      </c>
    </row>
    <row r="66" spans="1:10" x14ac:dyDescent="0.25">
      <c r="C66" s="4" t="s">
        <v>34</v>
      </c>
      <c r="I66" s="10">
        <f>SUM(I56:I65)</f>
        <v>21115</v>
      </c>
    </row>
    <row r="67" spans="1:10" x14ac:dyDescent="0.25">
      <c r="I67" s="13"/>
    </row>
    <row r="68" spans="1:10" x14ac:dyDescent="0.25">
      <c r="C68" s="4" t="s">
        <v>22</v>
      </c>
      <c r="I68" s="10">
        <f>SUM(I66,I48,I53)</f>
        <v>28736</v>
      </c>
    </row>
    <row r="69" spans="1:10" x14ac:dyDescent="0.25">
      <c r="A69" s="3" t="s">
        <v>23</v>
      </c>
      <c r="I69" s="10"/>
    </row>
    <row r="70" spans="1:10" x14ac:dyDescent="0.25">
      <c r="A70" s="4" t="s">
        <v>24</v>
      </c>
      <c r="I70" s="10">
        <v>300</v>
      </c>
      <c r="J70" s="4">
        <v>418</v>
      </c>
    </row>
    <row r="71" spans="1:10" x14ac:dyDescent="0.25">
      <c r="A71" s="4" t="s">
        <v>25</v>
      </c>
      <c r="I71" s="10">
        <v>150</v>
      </c>
      <c r="J71" s="4">
        <v>40</v>
      </c>
    </row>
    <row r="72" spans="1:10" x14ac:dyDescent="0.25">
      <c r="A72" s="4" t="s">
        <v>26</v>
      </c>
      <c r="I72" s="10">
        <v>300</v>
      </c>
    </row>
    <row r="73" spans="1:10" x14ac:dyDescent="0.25">
      <c r="A73" s="4" t="s">
        <v>51</v>
      </c>
      <c r="I73" s="13">
        <v>0</v>
      </c>
    </row>
    <row r="74" spans="1:10" x14ac:dyDescent="0.25">
      <c r="C74" s="4" t="s">
        <v>27</v>
      </c>
      <c r="I74" s="10">
        <f>SUM(I70:I73)</f>
        <v>750</v>
      </c>
      <c r="J74" s="4">
        <f>'Disbursements Journal'!AE52</f>
        <v>0</v>
      </c>
    </row>
    <row r="75" spans="1:10" x14ac:dyDescent="0.25">
      <c r="I75" s="13"/>
    </row>
    <row r="76" spans="1:10" x14ac:dyDescent="0.25">
      <c r="A76" s="1" t="s">
        <v>28</v>
      </c>
      <c r="I76" s="12">
        <f>SUM(I74,I68,I42)</f>
        <v>41716</v>
      </c>
    </row>
    <row r="77" spans="1:10" x14ac:dyDescent="0.25">
      <c r="I77" s="10"/>
    </row>
    <row r="78" spans="1:10" ht="15.75" thickBot="1" x14ac:dyDescent="0.3">
      <c r="A78" s="1" t="s">
        <v>29</v>
      </c>
      <c r="I78" s="15">
        <f>I22 - I76</f>
        <v>1159</v>
      </c>
    </row>
    <row r="79" spans="1:10" ht="15.75" thickTop="1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11" workbookViewId="0">
      <selection activeCell="D29" sqref="D29"/>
    </sheetView>
  </sheetViews>
  <sheetFormatPr defaultRowHeight="15" x14ac:dyDescent="0.25"/>
  <cols>
    <col min="5" max="5" width="10.7109375" customWidth="1"/>
  </cols>
  <sheetData>
    <row r="1" spans="1:5" x14ac:dyDescent="0.25">
      <c r="A1" t="s">
        <v>56</v>
      </c>
      <c r="C1" s="16" t="s">
        <v>57</v>
      </c>
      <c r="E1" s="8">
        <v>5000</v>
      </c>
    </row>
    <row r="2" spans="1:5" x14ac:dyDescent="0.25">
      <c r="A2" s="1" t="s">
        <v>64</v>
      </c>
    </row>
    <row r="3" spans="1:5" x14ac:dyDescent="0.25">
      <c r="A3" t="s">
        <v>58</v>
      </c>
      <c r="B3" t="s">
        <v>65</v>
      </c>
      <c r="D3" t="s">
        <v>60</v>
      </c>
    </row>
    <row r="25" spans="1:5" x14ac:dyDescent="0.25">
      <c r="A25" t="s">
        <v>66</v>
      </c>
      <c r="D25" s="21"/>
      <c r="E25" s="22">
        <f>SUM(D4:D24)</f>
        <v>0</v>
      </c>
    </row>
    <row r="27" spans="1:5" x14ac:dyDescent="0.25">
      <c r="A27" t="s">
        <v>67</v>
      </c>
      <c r="E27">
        <f>'Disbursements Journal'!D52</f>
        <v>542</v>
      </c>
    </row>
    <row r="29" spans="1:5" ht="15.75" thickBot="1" x14ac:dyDescent="0.3">
      <c r="A29" t="s">
        <v>68</v>
      </c>
      <c r="C29" s="16" t="s">
        <v>69</v>
      </c>
      <c r="E29" s="23">
        <f>E1+E25-E27</f>
        <v>4458</v>
      </c>
    </row>
    <row r="30" spans="1:5" ht="15.75" thickTop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topLeftCell="D1" workbookViewId="0">
      <selection activeCell="M6" sqref="M6"/>
    </sheetView>
  </sheetViews>
  <sheetFormatPr defaultRowHeight="15" x14ac:dyDescent="0.25"/>
  <cols>
    <col min="1" max="1" width="16.42578125" bestFit="1" customWidth="1"/>
    <col min="3" max="3" width="35.7109375" customWidth="1"/>
  </cols>
  <sheetData>
    <row r="1" spans="1:31" ht="45.75" x14ac:dyDescent="0.25">
      <c r="A1" t="s">
        <v>58</v>
      </c>
      <c r="B1" t="s">
        <v>59</v>
      </c>
      <c r="C1" t="s">
        <v>61</v>
      </c>
      <c r="D1" t="s">
        <v>60</v>
      </c>
      <c r="E1" t="str">
        <f>Budget!B27</f>
        <v>Lyres</v>
      </c>
      <c r="F1" t="str">
        <f>Budget!B28</f>
        <v>Folios</v>
      </c>
      <c r="G1" s="17" t="str">
        <f>Budget!B29</f>
        <v>Drum Sticks</v>
      </c>
      <c r="H1" s="17" t="str">
        <f>Budget!B30</f>
        <v>Stick Bags</v>
      </c>
      <c r="I1" s="17" t="str">
        <f>Budget!B31</f>
        <v>Drum Heads</v>
      </c>
      <c r="J1" s="18" t="str">
        <f>Budget!B32</f>
        <v>First Aid, General Toolbox Items</v>
      </c>
      <c r="K1" s="28" t="s">
        <v>92</v>
      </c>
      <c r="L1" s="17" t="s">
        <v>93</v>
      </c>
      <c r="M1" s="28" t="s">
        <v>94</v>
      </c>
      <c r="N1" t="s">
        <v>13</v>
      </c>
      <c r="O1" s="17" t="s">
        <v>45</v>
      </c>
      <c r="P1" s="17" t="s">
        <v>95</v>
      </c>
      <c r="Q1" s="17" t="s">
        <v>96</v>
      </c>
      <c r="R1" s="24" t="s">
        <v>97</v>
      </c>
      <c r="S1" s="17" t="s">
        <v>98</v>
      </c>
      <c r="T1" s="17" t="s">
        <v>99</v>
      </c>
      <c r="U1" s="17" t="s">
        <v>40</v>
      </c>
      <c r="V1" s="17" t="s">
        <v>100</v>
      </c>
      <c r="W1" s="17" t="s">
        <v>101</v>
      </c>
      <c r="X1" s="17" t="s">
        <v>104</v>
      </c>
      <c r="Y1" s="17" t="s">
        <v>106</v>
      </c>
      <c r="Z1" s="17" t="s">
        <v>105</v>
      </c>
      <c r="AA1" s="17" t="s">
        <v>107</v>
      </c>
      <c r="AB1" s="17" t="s">
        <v>35</v>
      </c>
      <c r="AC1" s="17" t="s">
        <v>108</v>
      </c>
      <c r="AD1" s="28" t="s">
        <v>37</v>
      </c>
      <c r="AE1" s="17" t="s">
        <v>23</v>
      </c>
    </row>
    <row r="2" spans="1:31" x14ac:dyDescent="0.25">
      <c r="A2" s="27">
        <v>41533</v>
      </c>
      <c r="B2">
        <v>276</v>
      </c>
      <c r="C2" t="s">
        <v>90</v>
      </c>
      <c r="D2">
        <v>198</v>
      </c>
      <c r="Q2">
        <v>198</v>
      </c>
    </row>
    <row r="3" spans="1:31" x14ac:dyDescent="0.25">
      <c r="A3" s="27">
        <v>41535</v>
      </c>
      <c r="B3">
        <v>277</v>
      </c>
      <c r="C3" t="s">
        <v>91</v>
      </c>
      <c r="D3">
        <v>344</v>
      </c>
      <c r="R3">
        <v>344</v>
      </c>
    </row>
    <row r="4" spans="1:31" x14ac:dyDescent="0.25">
      <c r="A4" s="27"/>
    </row>
    <row r="5" spans="1:31" x14ac:dyDescent="0.25">
      <c r="A5" s="27"/>
    </row>
    <row r="6" spans="1:31" x14ac:dyDescent="0.25">
      <c r="A6" s="27"/>
    </row>
    <row r="7" spans="1:31" x14ac:dyDescent="0.25">
      <c r="A7" s="27"/>
    </row>
    <row r="8" spans="1:31" x14ac:dyDescent="0.25">
      <c r="A8" s="27"/>
    </row>
    <row r="9" spans="1:31" x14ac:dyDescent="0.25">
      <c r="A9" s="27"/>
    </row>
    <row r="10" spans="1:31" x14ac:dyDescent="0.25">
      <c r="A10" s="27"/>
    </row>
    <row r="11" spans="1:31" x14ac:dyDescent="0.25">
      <c r="A11" s="27"/>
    </row>
    <row r="12" spans="1:31" x14ac:dyDescent="0.25">
      <c r="A12" s="27"/>
    </row>
    <row r="13" spans="1:31" x14ac:dyDescent="0.25">
      <c r="A13" s="27"/>
    </row>
    <row r="14" spans="1:31" x14ac:dyDescent="0.25">
      <c r="A14" s="27"/>
    </row>
    <row r="15" spans="1:31" x14ac:dyDescent="0.25">
      <c r="A15" s="27"/>
    </row>
    <row r="16" spans="1:31" x14ac:dyDescent="0.25">
      <c r="A16" s="27"/>
    </row>
    <row r="17" spans="1:1" x14ac:dyDescent="0.25">
      <c r="A17" s="27"/>
    </row>
    <row r="18" spans="1:1" x14ac:dyDescent="0.25">
      <c r="A18" s="27"/>
    </row>
    <row r="19" spans="1:1" x14ac:dyDescent="0.25">
      <c r="A19" s="27"/>
    </row>
    <row r="20" spans="1:1" x14ac:dyDescent="0.25">
      <c r="A20" s="27"/>
    </row>
    <row r="21" spans="1:1" x14ac:dyDescent="0.25">
      <c r="A21" s="27"/>
    </row>
    <row r="22" spans="1:1" x14ac:dyDescent="0.25">
      <c r="A22" s="27"/>
    </row>
    <row r="23" spans="1:1" x14ac:dyDescent="0.25">
      <c r="A23" s="27"/>
    </row>
    <row r="24" spans="1:1" x14ac:dyDescent="0.25">
      <c r="A24" s="27"/>
    </row>
    <row r="25" spans="1:1" x14ac:dyDescent="0.25">
      <c r="A25" s="27"/>
    </row>
    <row r="26" spans="1:1" x14ac:dyDescent="0.25">
      <c r="A26" s="27"/>
    </row>
    <row r="27" spans="1:1" x14ac:dyDescent="0.25">
      <c r="A27" s="27"/>
    </row>
    <row r="28" spans="1:1" x14ac:dyDescent="0.25">
      <c r="A28" s="27"/>
    </row>
    <row r="29" spans="1:1" x14ac:dyDescent="0.25">
      <c r="A29" s="27"/>
    </row>
    <row r="30" spans="1:1" x14ac:dyDescent="0.25">
      <c r="A30" s="27"/>
    </row>
    <row r="31" spans="1:1" x14ac:dyDescent="0.25">
      <c r="A31" s="27"/>
    </row>
    <row r="32" spans="1:1" x14ac:dyDescent="0.25">
      <c r="A32" s="27"/>
    </row>
    <row r="33" spans="1:1" x14ac:dyDescent="0.25">
      <c r="A33" s="27"/>
    </row>
    <row r="34" spans="1:1" x14ac:dyDescent="0.25">
      <c r="A34" s="27"/>
    </row>
    <row r="35" spans="1:1" x14ac:dyDescent="0.25">
      <c r="A35" s="27"/>
    </row>
    <row r="36" spans="1:1" x14ac:dyDescent="0.25">
      <c r="A36" s="27"/>
    </row>
    <row r="37" spans="1:1" x14ac:dyDescent="0.25">
      <c r="A37" s="27"/>
    </row>
    <row r="38" spans="1:1" x14ac:dyDescent="0.25">
      <c r="A38" s="27"/>
    </row>
    <row r="39" spans="1:1" x14ac:dyDescent="0.25">
      <c r="A39" s="27"/>
    </row>
    <row r="40" spans="1:1" x14ac:dyDescent="0.25">
      <c r="A40" s="27"/>
    </row>
    <row r="41" spans="1:1" x14ac:dyDescent="0.25">
      <c r="A41" s="27"/>
    </row>
    <row r="42" spans="1:1" x14ac:dyDescent="0.25">
      <c r="A42" s="27"/>
    </row>
    <row r="43" spans="1:1" x14ac:dyDescent="0.25">
      <c r="A43" s="27"/>
    </row>
    <row r="44" spans="1:1" x14ac:dyDescent="0.25">
      <c r="A44" s="27"/>
    </row>
    <row r="45" spans="1:1" x14ac:dyDescent="0.25">
      <c r="A45" s="27"/>
    </row>
    <row r="46" spans="1:1" x14ac:dyDescent="0.25">
      <c r="A46" s="27"/>
    </row>
    <row r="47" spans="1:1" x14ac:dyDescent="0.25">
      <c r="A47" s="27"/>
    </row>
    <row r="48" spans="1:1" x14ac:dyDescent="0.25">
      <c r="A48" s="27"/>
    </row>
    <row r="49" spans="1:32" x14ac:dyDescent="0.25">
      <c r="A49" s="27"/>
    </row>
    <row r="50" spans="1:32" x14ac:dyDescent="0.25">
      <c r="A50" s="27"/>
    </row>
    <row r="51" spans="1:32" x14ac:dyDescent="0.25">
      <c r="A51" s="27"/>
    </row>
    <row r="52" spans="1:32" ht="15.75" thickBot="1" x14ac:dyDescent="0.3">
      <c r="D52" s="20">
        <f>SUM(D2:D51)</f>
        <v>542</v>
      </c>
      <c r="E52" s="20">
        <f>SUM(E2:E51)</f>
        <v>0</v>
      </c>
      <c r="F52" s="20">
        <f>SUM(F2:F51)</f>
        <v>0</v>
      </c>
      <c r="G52" s="20">
        <f t="shared" ref="G52:AE52" si="0">SUM(G2:G51)</f>
        <v>0</v>
      </c>
      <c r="H52" s="20">
        <f t="shared" si="0"/>
        <v>0</v>
      </c>
      <c r="I52" s="20">
        <f t="shared" si="0"/>
        <v>0</v>
      </c>
      <c r="J52" s="20">
        <f t="shared" si="0"/>
        <v>0</v>
      </c>
      <c r="K52" s="20">
        <f t="shared" si="0"/>
        <v>0</v>
      </c>
      <c r="L52" s="20">
        <f t="shared" si="0"/>
        <v>0</v>
      </c>
      <c r="M52" s="20">
        <f t="shared" si="0"/>
        <v>0</v>
      </c>
      <c r="N52" s="20">
        <f t="shared" si="0"/>
        <v>0</v>
      </c>
      <c r="O52" s="20">
        <f t="shared" si="0"/>
        <v>0</v>
      </c>
      <c r="P52" s="20">
        <f t="shared" si="0"/>
        <v>0</v>
      </c>
      <c r="Q52" s="20">
        <f t="shared" si="0"/>
        <v>198</v>
      </c>
      <c r="R52" s="20">
        <f t="shared" si="0"/>
        <v>344</v>
      </c>
      <c r="S52" s="20">
        <f t="shared" si="0"/>
        <v>0</v>
      </c>
      <c r="T52" s="20">
        <f t="shared" si="0"/>
        <v>0</v>
      </c>
      <c r="U52" s="20">
        <f t="shared" si="0"/>
        <v>0</v>
      </c>
      <c r="V52" s="20">
        <f t="shared" si="0"/>
        <v>0</v>
      </c>
      <c r="W52" s="20">
        <f t="shared" si="0"/>
        <v>0</v>
      </c>
      <c r="X52" s="20">
        <f t="shared" si="0"/>
        <v>0</v>
      </c>
      <c r="Y52" s="20">
        <f t="shared" si="0"/>
        <v>0</v>
      </c>
      <c r="Z52" s="20">
        <f t="shared" si="0"/>
        <v>0</v>
      </c>
      <c r="AA52" s="20">
        <f t="shared" si="0"/>
        <v>0</v>
      </c>
      <c r="AB52" s="20">
        <f t="shared" si="0"/>
        <v>0</v>
      </c>
      <c r="AC52" s="20">
        <f t="shared" si="0"/>
        <v>0</v>
      </c>
      <c r="AD52" s="20">
        <f t="shared" si="0"/>
        <v>0</v>
      </c>
      <c r="AE52" s="20">
        <f t="shared" si="0"/>
        <v>0</v>
      </c>
      <c r="AF52" s="22"/>
    </row>
    <row r="53" spans="1:32" ht="15.75" thickTop="1" x14ac:dyDescent="0.25"/>
  </sheetData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C1" workbookViewId="0">
      <selection activeCell="L2" sqref="L2"/>
    </sheetView>
  </sheetViews>
  <sheetFormatPr defaultRowHeight="15" x14ac:dyDescent="0.25"/>
  <cols>
    <col min="1" max="1" width="12.28515625" customWidth="1"/>
    <col min="2" max="2" width="38.140625" customWidth="1"/>
    <col min="5" max="5" width="10.5703125" bestFit="1" customWidth="1"/>
  </cols>
  <sheetData>
    <row r="1" spans="1:11" x14ac:dyDescent="0.25">
      <c r="A1" t="s">
        <v>70</v>
      </c>
      <c r="E1" s="8">
        <v>398.66</v>
      </c>
    </row>
    <row r="2" spans="1:11" ht="30" x14ac:dyDescent="0.25">
      <c r="A2" t="s">
        <v>58</v>
      </c>
      <c r="B2" t="s">
        <v>71</v>
      </c>
      <c r="C2" s="17" t="s">
        <v>72</v>
      </c>
      <c r="D2" s="17" t="s">
        <v>73</v>
      </c>
      <c r="F2" s="24" t="s">
        <v>74</v>
      </c>
      <c r="G2" t="s">
        <v>77</v>
      </c>
      <c r="H2" s="17" t="s">
        <v>24</v>
      </c>
      <c r="I2" s="17" t="s">
        <v>25</v>
      </c>
      <c r="J2" s="26" t="s">
        <v>78</v>
      </c>
      <c r="K2" s="17" t="s">
        <v>51</v>
      </c>
    </row>
    <row r="3" spans="1:11" x14ac:dyDescent="0.25">
      <c r="A3" s="25" t="s">
        <v>75</v>
      </c>
      <c r="B3" t="s">
        <v>76</v>
      </c>
      <c r="D3">
        <v>15</v>
      </c>
      <c r="E3" s="10">
        <f>E1+C3-D3</f>
        <v>383.66</v>
      </c>
    </row>
    <row r="4" spans="1:11" x14ac:dyDescent="0.25">
      <c r="E4" s="19">
        <f>E3+C4-D4</f>
        <v>383.66</v>
      </c>
    </row>
    <row r="5" spans="1:11" x14ac:dyDescent="0.25">
      <c r="E5" s="19">
        <f t="shared" ref="E5:E38" si="0">E4+C5-D5</f>
        <v>383.66</v>
      </c>
    </row>
    <row r="6" spans="1:11" x14ac:dyDescent="0.25">
      <c r="E6" s="19">
        <f t="shared" si="0"/>
        <v>383.66</v>
      </c>
    </row>
    <row r="7" spans="1:11" x14ac:dyDescent="0.25">
      <c r="E7" s="19">
        <f t="shared" si="0"/>
        <v>383.66</v>
      </c>
    </row>
    <row r="8" spans="1:11" x14ac:dyDescent="0.25">
      <c r="E8" s="19">
        <f t="shared" si="0"/>
        <v>383.66</v>
      </c>
    </row>
    <row r="9" spans="1:11" x14ac:dyDescent="0.25">
      <c r="E9" s="19">
        <f t="shared" si="0"/>
        <v>383.66</v>
      </c>
    </row>
    <row r="10" spans="1:11" x14ac:dyDescent="0.25">
      <c r="E10" s="19">
        <f t="shared" si="0"/>
        <v>383.66</v>
      </c>
    </row>
    <row r="11" spans="1:11" x14ac:dyDescent="0.25">
      <c r="E11" s="19">
        <f t="shared" si="0"/>
        <v>383.66</v>
      </c>
    </row>
    <row r="12" spans="1:11" x14ac:dyDescent="0.25">
      <c r="E12" s="19">
        <f t="shared" si="0"/>
        <v>383.66</v>
      </c>
    </row>
    <row r="13" spans="1:11" x14ac:dyDescent="0.25">
      <c r="E13" s="19">
        <f t="shared" si="0"/>
        <v>383.66</v>
      </c>
    </row>
    <row r="14" spans="1:11" x14ac:dyDescent="0.25">
      <c r="E14" s="19">
        <f t="shared" si="0"/>
        <v>383.66</v>
      </c>
    </row>
    <row r="15" spans="1:11" x14ac:dyDescent="0.25">
      <c r="E15" s="19">
        <f t="shared" si="0"/>
        <v>383.66</v>
      </c>
    </row>
    <row r="16" spans="1:11" x14ac:dyDescent="0.25">
      <c r="E16" s="19">
        <f t="shared" si="0"/>
        <v>383.66</v>
      </c>
    </row>
    <row r="17" spans="5:5" x14ac:dyDescent="0.25">
      <c r="E17" s="19">
        <f t="shared" si="0"/>
        <v>383.66</v>
      </c>
    </row>
    <row r="18" spans="5:5" x14ac:dyDescent="0.25">
      <c r="E18" s="19">
        <f t="shared" si="0"/>
        <v>383.66</v>
      </c>
    </row>
    <row r="19" spans="5:5" x14ac:dyDescent="0.25">
      <c r="E19" s="19">
        <f t="shared" si="0"/>
        <v>383.66</v>
      </c>
    </row>
    <row r="20" spans="5:5" x14ac:dyDescent="0.25">
      <c r="E20" s="19">
        <f t="shared" si="0"/>
        <v>383.66</v>
      </c>
    </row>
    <row r="21" spans="5:5" x14ac:dyDescent="0.25">
      <c r="E21" s="19">
        <f t="shared" si="0"/>
        <v>383.66</v>
      </c>
    </row>
    <row r="22" spans="5:5" x14ac:dyDescent="0.25">
      <c r="E22" s="19">
        <f t="shared" si="0"/>
        <v>383.66</v>
      </c>
    </row>
    <row r="23" spans="5:5" x14ac:dyDescent="0.25">
      <c r="E23" s="19">
        <f t="shared" si="0"/>
        <v>383.66</v>
      </c>
    </row>
    <row r="24" spans="5:5" x14ac:dyDescent="0.25">
      <c r="E24" s="19">
        <f t="shared" si="0"/>
        <v>383.66</v>
      </c>
    </row>
    <row r="25" spans="5:5" x14ac:dyDescent="0.25">
      <c r="E25" s="19">
        <f t="shared" si="0"/>
        <v>383.66</v>
      </c>
    </row>
    <row r="26" spans="5:5" x14ac:dyDescent="0.25">
      <c r="E26" s="19">
        <f t="shared" si="0"/>
        <v>383.66</v>
      </c>
    </row>
    <row r="27" spans="5:5" x14ac:dyDescent="0.25">
      <c r="E27" s="19">
        <f t="shared" si="0"/>
        <v>383.66</v>
      </c>
    </row>
    <row r="28" spans="5:5" x14ac:dyDescent="0.25">
      <c r="E28" s="19">
        <f t="shared" si="0"/>
        <v>383.66</v>
      </c>
    </row>
    <row r="29" spans="5:5" x14ac:dyDescent="0.25">
      <c r="E29" s="19">
        <f t="shared" si="0"/>
        <v>383.66</v>
      </c>
    </row>
    <row r="30" spans="5:5" x14ac:dyDescent="0.25">
      <c r="E30" s="19">
        <f t="shared" si="0"/>
        <v>383.66</v>
      </c>
    </row>
    <row r="31" spans="5:5" x14ac:dyDescent="0.25">
      <c r="E31" s="19">
        <f t="shared" si="0"/>
        <v>383.66</v>
      </c>
    </row>
    <row r="32" spans="5:5" x14ac:dyDescent="0.25">
      <c r="E32" s="19">
        <f t="shared" si="0"/>
        <v>383.66</v>
      </c>
    </row>
    <row r="33" spans="5:5" x14ac:dyDescent="0.25">
      <c r="E33" s="19">
        <f t="shared" si="0"/>
        <v>383.66</v>
      </c>
    </row>
    <row r="34" spans="5:5" x14ac:dyDescent="0.25">
      <c r="E34" s="19">
        <f t="shared" si="0"/>
        <v>383.66</v>
      </c>
    </row>
    <row r="35" spans="5:5" x14ac:dyDescent="0.25">
      <c r="E35" s="19">
        <f t="shared" si="0"/>
        <v>383.66</v>
      </c>
    </row>
    <row r="36" spans="5:5" x14ac:dyDescent="0.25">
      <c r="E36" s="19">
        <f t="shared" si="0"/>
        <v>383.66</v>
      </c>
    </row>
    <row r="37" spans="5:5" x14ac:dyDescent="0.25">
      <c r="E37" s="19">
        <f t="shared" si="0"/>
        <v>383.66</v>
      </c>
    </row>
    <row r="38" spans="5:5" x14ac:dyDescent="0.25">
      <c r="E38" s="19">
        <f t="shared" si="0"/>
        <v>383.66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Budget</vt:lpstr>
      <vt:lpstr>Chequing Account</vt:lpstr>
      <vt:lpstr>Disbursements Journal</vt:lpstr>
      <vt:lpstr>Cash Box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</dc:creator>
  <cp:lastModifiedBy>Deepfreeze Login acct, FHSLibrary</cp:lastModifiedBy>
  <cp:lastPrinted>2012-09-26T17:59:32Z</cp:lastPrinted>
  <dcterms:created xsi:type="dcterms:W3CDTF">2012-06-24T00:34:53Z</dcterms:created>
  <dcterms:modified xsi:type="dcterms:W3CDTF">2014-11-11T15:08:55Z</dcterms:modified>
</cp:coreProperties>
</file>